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anja/BBCH_Alle_Puplic/01_DBBCH_Geschäftsstelle/04_Dienstleistungen/03_Richtlinien/Richtlinien/Richtlinien 2023/4. Extranet_Vorlagen_2023/Ausgabe_Einnahmekontrolle/"/>
    </mc:Choice>
  </mc:AlternateContent>
  <xr:revisionPtr revIDLastSave="0" documentId="13_ncr:1_{6222E93F-3A79-114C-91FF-0456DF26A23D}" xr6:coauthVersionLast="47" xr6:coauthVersionMax="47" xr10:uidLastSave="{00000000-0000-0000-0000-000000000000}"/>
  <bookViews>
    <workbookView xWindow="1760" yWindow="740" windowWidth="27640" windowHeight="14380" xr2:uid="{00000000-000D-0000-FFFF-FFFF00000000}"/>
  </bookViews>
  <sheets>
    <sheet name="Einnahmen-Ausgaben" sheetId="1" r:id="rId1"/>
  </sheets>
  <definedNames>
    <definedName name="_xlnm.Print_Area" localSheetId="0">'Einnahmen-Ausgaben'!$A$1:$Q$46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34" i="1"/>
  <c r="C33" i="1"/>
  <c r="C32" i="1"/>
  <c r="C31" i="1"/>
  <c r="C30" i="1"/>
  <c r="C29" i="1"/>
  <c r="C28" i="1"/>
  <c r="C27" i="1"/>
  <c r="C26" i="1"/>
  <c r="C36" i="1"/>
  <c r="C46" i="1" s="1"/>
  <c r="C22" i="1"/>
  <c r="C21" i="1"/>
  <c r="C19" i="1"/>
  <c r="C14" i="1"/>
  <c r="C12" i="1"/>
  <c r="C11" i="1"/>
  <c r="C10" i="1"/>
  <c r="C9" i="1"/>
  <c r="C8" i="1"/>
  <c r="C7" i="1"/>
  <c r="C6" i="1"/>
  <c r="C5" i="1"/>
  <c r="P5" i="1"/>
  <c r="P6" i="1"/>
  <c r="P7" i="1"/>
  <c r="P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Q24" i="1" s="1"/>
  <c r="P25" i="1"/>
  <c r="P26" i="1"/>
  <c r="P27" i="1"/>
  <c r="P28" i="1"/>
  <c r="P29" i="1"/>
  <c r="P30" i="1"/>
  <c r="P31" i="1"/>
  <c r="P32" i="1"/>
  <c r="P33" i="1"/>
  <c r="P34" i="1"/>
  <c r="B35" i="1"/>
  <c r="P35" i="1"/>
  <c r="Q34" i="1"/>
  <c r="Q33" i="1"/>
  <c r="Q32" i="1"/>
  <c r="Q31" i="1"/>
  <c r="Q30" i="1"/>
  <c r="Q29" i="1"/>
  <c r="Q28" i="1"/>
  <c r="Q27" i="1"/>
  <c r="Q26" i="1"/>
  <c r="Q25" i="1"/>
  <c r="Q21" i="1"/>
  <c r="Q20" i="1"/>
  <c r="Q19" i="1"/>
  <c r="Q16" i="1"/>
  <c r="Q12" i="1"/>
  <c r="Q10" i="1"/>
  <c r="Q8" i="1"/>
  <c r="Q7" i="1"/>
  <c r="Q6" i="1"/>
  <c r="Q5" i="1"/>
  <c r="F44" i="1"/>
  <c r="F46" i="1"/>
  <c r="D36" i="1"/>
  <c r="D46" i="1" s="1"/>
  <c r="P41" i="1"/>
  <c r="Q41" i="1"/>
  <c r="C44" i="1"/>
  <c r="P42" i="1"/>
  <c r="P40" i="1"/>
  <c r="Q40" i="1"/>
  <c r="F36" i="1"/>
  <c r="O44" i="1"/>
  <c r="O46" i="1"/>
  <c r="N44" i="1"/>
  <c r="N46" i="1"/>
  <c r="M44" i="1"/>
  <c r="M46" i="1"/>
  <c r="L44" i="1"/>
  <c r="L46" i="1"/>
  <c r="K44" i="1"/>
  <c r="K46" i="1"/>
  <c r="J44" i="1"/>
  <c r="J46" i="1"/>
  <c r="I44" i="1"/>
  <c r="I46" i="1"/>
  <c r="H44" i="1"/>
  <c r="H46" i="1"/>
  <c r="G44" i="1"/>
  <c r="G46" i="1"/>
  <c r="E44" i="1"/>
  <c r="E46" i="1"/>
  <c r="D44" i="1"/>
  <c r="Q42" i="1"/>
  <c r="Q11" i="1"/>
  <c r="Q13" i="1"/>
  <c r="Q14" i="1"/>
  <c r="Q15" i="1"/>
  <c r="Q17" i="1"/>
  <c r="Q18" i="1"/>
  <c r="Q22" i="1"/>
  <c r="Q23" i="1"/>
  <c r="Q35" i="1"/>
  <c r="E36" i="1"/>
  <c r="G36" i="1"/>
  <c r="H36" i="1"/>
  <c r="I36" i="1"/>
  <c r="J36" i="1"/>
  <c r="K36" i="1"/>
  <c r="L36" i="1"/>
  <c r="M36" i="1"/>
  <c r="N36" i="1"/>
  <c r="O36" i="1"/>
  <c r="B44" i="1"/>
  <c r="L1" i="1"/>
  <c r="B36" i="1"/>
  <c r="B46" i="1" s="1"/>
  <c r="P44" i="1"/>
  <c r="Q44" i="1"/>
  <c r="Q36" i="1" l="1"/>
  <c r="P46" i="1"/>
  <c r="Q46" i="1" s="1"/>
  <c r="P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Häfelfinger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Namen können verändert werden,
dazu Blattschutz aufheben.
Keine Zeilen einfügen oder herauslöschen</t>
        </r>
      </text>
    </comment>
  </commentList>
</comments>
</file>

<file path=xl/sharedStrings.xml><?xml version="1.0" encoding="utf-8"?>
<sst xmlns="http://schemas.openxmlformats.org/spreadsheetml/2006/main" count="104" uniqueCount="63">
  <si>
    <t>Budget</t>
  </si>
  <si>
    <t>Mai</t>
  </si>
  <si>
    <t>Total</t>
  </si>
  <si>
    <t>Alimente</t>
  </si>
  <si>
    <t xml:space="preserve">      ↓</t>
  </si>
  <si>
    <t>PC (Unterhalt/Support)</t>
  </si>
  <si>
    <t>Ausgaben-Einnahmen-Kontrolle</t>
  </si>
  <si>
    <t>Jahreseinkommen</t>
  </si>
  <si>
    <t>CHF</t>
  </si>
  <si>
    <t>ohne 13. Monatslohn + Grati</t>
  </si>
  <si>
    <t>Konten</t>
  </si>
  <si>
    <t>Feb.</t>
  </si>
  <si>
    <t>März</t>
  </si>
  <si>
    <t>April</t>
  </si>
  <si>
    <t>Juni</t>
  </si>
  <si>
    <t>Juli</t>
  </si>
  <si>
    <t>August</t>
  </si>
  <si>
    <t>Sept.</t>
  </si>
  <si>
    <t>Okt.</t>
  </si>
  <si>
    <t>Nov.</t>
  </si>
  <si>
    <t>Dez.</t>
  </si>
  <si>
    <t>Diff. Zu</t>
  </si>
  <si>
    <r>
      <t>Wohnen</t>
    </r>
    <r>
      <rPr>
        <sz val="8"/>
        <rFont val="Arial"/>
        <family val="2"/>
      </rPr>
      <t xml:space="preserve"> (inkl. Nebenkosten)</t>
    </r>
  </si>
  <si>
    <t>Elektrizität/Gas</t>
  </si>
  <si>
    <t>Steuern</t>
  </si>
  <si>
    <r>
      <t>Krankenkasse</t>
    </r>
    <r>
      <rPr>
        <sz val="8"/>
        <rFont val="Arial"/>
        <family val="2"/>
      </rPr>
      <t xml:space="preserve"> (KVG/VVG)</t>
    </r>
  </si>
  <si>
    <t>Hausrat/Privathaftpflicht</t>
  </si>
  <si>
    <t>3. Säule/Lebensvers./Vers.</t>
  </si>
  <si>
    <t>Zug/Tram/Bus/Mofa/Velo</t>
  </si>
  <si>
    <t>Auto: Steuern/Versicher.</t>
  </si>
  <si>
    <t xml:space="preserve">   Benzin</t>
  </si>
  <si>
    <t xml:space="preserve">   Unterhalt/Service</t>
  </si>
  <si>
    <t xml:space="preserve">   Leasing/Amortis.</t>
  </si>
  <si>
    <t>Zeitungen/Vereinsbeiträge</t>
  </si>
  <si>
    <t>Musik/Sport</t>
  </si>
  <si>
    <t>Schulden</t>
  </si>
  <si>
    <t>Haushaltskosten</t>
  </si>
  <si>
    <t>Haustiere</t>
  </si>
  <si>
    <t>Franchise/Zahnarzt/Optiker</t>
  </si>
  <si>
    <t>Geschenke/Spenden</t>
  </si>
  <si>
    <t>Schule/Lager</t>
  </si>
  <si>
    <r>
      <t xml:space="preserve">Reserve </t>
    </r>
    <r>
      <rPr>
        <sz val="8"/>
        <rFont val="Arial"/>
        <family val="2"/>
      </rPr>
      <t>(Rep./kl. Anschaff.)</t>
    </r>
  </si>
  <si>
    <t>Ferien/Sparen</t>
  </si>
  <si>
    <t>Total Ausgaben</t>
  </si>
  <si>
    <t>Einnahmen</t>
  </si>
  <si>
    <t>Total Einkommen</t>
  </si>
  <si>
    <t>Mehr-Einnahmen/Ausgaben</t>
  </si>
  <si>
    <t>Jan.</t>
  </si>
  <si>
    <t xml:space="preserve">Sept. </t>
  </si>
  <si>
    <t>Jahr</t>
  </si>
  <si>
    <t>Monat</t>
  </si>
  <si>
    <t xml:space="preserve"> Jahr</t>
  </si>
  <si>
    <t>Eintrag</t>
  </si>
  <si>
    <t>Diff. zu</t>
  </si>
  <si>
    <t>Einkommen Person 1</t>
  </si>
  <si>
    <t>Einkommen Person 2</t>
  </si>
  <si>
    <t>Unterhaltsbeiträge</t>
  </si>
  <si>
    <t>Persönl. Auslagen Person 1</t>
  </si>
  <si>
    <t>Persönl. Auslagen Person 2</t>
  </si>
  <si>
    <t>Persönl. Auslagen Kinder</t>
  </si>
  <si>
    <t>Telefonie, Internet, TV</t>
  </si>
  <si>
    <t>Streaming Abonnemente</t>
  </si>
  <si>
    <t>Serafe, Kabelanschluss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</si>
</sst>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4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10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0" fontId="3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1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5" fillId="2" borderId="0" xfId="0" applyFont="1" applyFill="1" applyAlignment="1">
      <alignment vertical="top" wrapText="1"/>
    </xf>
    <xf numFmtId="10" fontId="0" fillId="0" borderId="0" xfId="0" applyNumberFormat="1" applyAlignment="1">
      <alignment wrapText="1"/>
    </xf>
    <xf numFmtId="0" fontId="0" fillId="2" borderId="0" xfId="0" applyFill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 applyProtection="1">
      <alignment wrapText="1"/>
      <protection locked="0"/>
    </xf>
    <xf numFmtId="164" fontId="8" fillId="0" borderId="2" xfId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tabSelected="1" zoomScale="108" zoomScaleNormal="108" zoomScalePageLayoutView="108" workbookViewId="0">
      <selection activeCell="C25" sqref="C25:O25"/>
    </sheetView>
  </sheetViews>
  <sheetFormatPr baseColWidth="10" defaultColWidth="11.5" defaultRowHeight="13" x14ac:dyDescent="0.15"/>
  <cols>
    <col min="1" max="1" width="26.83203125" customWidth="1"/>
    <col min="2" max="2" width="7.6640625" customWidth="1"/>
    <col min="3" max="3" width="8" customWidth="1"/>
    <col min="4" max="16" width="7.6640625" customWidth="1"/>
    <col min="17" max="17" width="7.6640625" style="5" customWidth="1"/>
    <col min="18" max="18" width="7.6640625" customWidth="1"/>
  </cols>
  <sheetData>
    <row r="1" spans="1:256" s="1" customFormat="1" ht="18" customHeight="1" x14ac:dyDescent="0.2">
      <c r="A1" s="28" t="s">
        <v>6</v>
      </c>
      <c r="B1" s="28"/>
      <c r="C1" s="28"/>
      <c r="D1" s="28"/>
      <c r="E1" s="28"/>
      <c r="F1" s="29" t="s">
        <v>7</v>
      </c>
      <c r="G1" s="29"/>
      <c r="H1" s="29"/>
      <c r="I1" s="29"/>
      <c r="J1" s="7"/>
      <c r="K1" s="8" t="s">
        <v>8</v>
      </c>
      <c r="L1" s="27">
        <f>B44</f>
        <v>62400</v>
      </c>
      <c r="M1" s="27"/>
      <c r="N1" s="2" t="s">
        <v>9</v>
      </c>
      <c r="O1" s="2"/>
      <c r="P1" s="2"/>
      <c r="Q1" s="2"/>
      <c r="Y1" s="6"/>
    </row>
    <row r="2" spans="1:256" ht="15" customHeight="1" x14ac:dyDescent="0.2">
      <c r="A2" s="7"/>
      <c r="B2" s="9"/>
      <c r="C2" s="25" t="s">
        <v>52</v>
      </c>
      <c r="D2" s="10" t="s">
        <v>4</v>
      </c>
      <c r="E2" s="10" t="s">
        <v>4</v>
      </c>
      <c r="F2" s="10" t="s">
        <v>4</v>
      </c>
      <c r="G2" s="10" t="s">
        <v>4</v>
      </c>
      <c r="H2" s="10" t="s">
        <v>4</v>
      </c>
      <c r="I2" s="10" t="s">
        <v>4</v>
      </c>
      <c r="J2" s="10" t="s">
        <v>4</v>
      </c>
      <c r="K2" s="10" t="s">
        <v>4</v>
      </c>
      <c r="L2" s="10" t="s">
        <v>4</v>
      </c>
      <c r="M2" s="10" t="s">
        <v>4</v>
      </c>
      <c r="N2" s="10" t="s">
        <v>4</v>
      </c>
      <c r="O2" s="10" t="s">
        <v>4</v>
      </c>
      <c r="P2" s="9"/>
      <c r="Q2" s="11"/>
    </row>
    <row r="3" spans="1:256" s="3" customFormat="1" ht="13" customHeight="1" x14ac:dyDescent="0.15">
      <c r="A3" s="12" t="s">
        <v>10</v>
      </c>
      <c r="B3" s="13" t="s">
        <v>0</v>
      </c>
      <c r="C3" s="13" t="s">
        <v>0</v>
      </c>
      <c r="D3" s="13" t="s">
        <v>47</v>
      </c>
      <c r="E3" s="13" t="s">
        <v>11</v>
      </c>
      <c r="F3" s="13" t="s">
        <v>12</v>
      </c>
      <c r="G3" s="13" t="s">
        <v>13</v>
      </c>
      <c r="H3" s="13" t="s">
        <v>1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</v>
      </c>
      <c r="Q3" s="14" t="s">
        <v>21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" customHeight="1" x14ac:dyDescent="0.15">
      <c r="A4" s="12"/>
      <c r="B4" s="13" t="s">
        <v>49</v>
      </c>
      <c r="C4" s="13" t="s">
        <v>50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3"/>
      <c r="Q4" s="14" t="s">
        <v>0</v>
      </c>
      <c r="R4" s="24"/>
    </row>
    <row r="5" spans="1:256" ht="12" customHeight="1" x14ac:dyDescent="0.15">
      <c r="A5" s="12" t="s">
        <v>22</v>
      </c>
      <c r="B5" s="15">
        <v>15000</v>
      </c>
      <c r="C5" s="20">
        <f t="shared" ref="C5:C12" si="0">B5/12</f>
        <v>1250</v>
      </c>
      <c r="D5" s="21">
        <v>1250</v>
      </c>
      <c r="E5" s="21">
        <v>1250</v>
      </c>
      <c r="F5" s="21">
        <v>1250</v>
      </c>
      <c r="G5" s="21">
        <v>1250</v>
      </c>
      <c r="H5" s="21">
        <v>1250</v>
      </c>
      <c r="I5" s="21">
        <v>1250</v>
      </c>
      <c r="J5" s="21">
        <v>1250</v>
      </c>
      <c r="K5" s="21">
        <v>1250</v>
      </c>
      <c r="L5" s="21">
        <v>1250</v>
      </c>
      <c r="M5" s="21">
        <v>1250</v>
      </c>
      <c r="N5" s="21">
        <v>1250</v>
      </c>
      <c r="O5" s="21">
        <v>1250</v>
      </c>
      <c r="P5" s="16">
        <f t="shared" ref="P5:P11" si="1">SUM(D5:O5)</f>
        <v>15000</v>
      </c>
      <c r="Q5" s="16">
        <f>IF(P5="","",B5-P5)</f>
        <v>0</v>
      </c>
    </row>
    <row r="6" spans="1:256" ht="13" customHeight="1" x14ac:dyDescent="0.15">
      <c r="A6" s="12" t="s">
        <v>23</v>
      </c>
      <c r="B6" s="15">
        <v>720</v>
      </c>
      <c r="C6" s="20">
        <f t="shared" si="0"/>
        <v>60</v>
      </c>
      <c r="D6" s="21"/>
      <c r="E6" s="21"/>
      <c r="F6" s="21"/>
      <c r="G6" s="21">
        <v>420</v>
      </c>
      <c r="H6" s="21"/>
      <c r="I6" s="21"/>
      <c r="J6" s="21"/>
      <c r="K6" s="21"/>
      <c r="L6" s="21"/>
      <c r="M6" s="21">
        <v>320</v>
      </c>
      <c r="N6" s="21"/>
      <c r="O6" s="21"/>
      <c r="P6" s="16">
        <f t="shared" si="1"/>
        <v>740</v>
      </c>
      <c r="Q6" s="16">
        <f t="shared" ref="Q6:Q35" si="2">IF(P6="","",B6-P6)</f>
        <v>-20</v>
      </c>
    </row>
    <row r="7" spans="1:256" ht="13" customHeight="1" x14ac:dyDescent="0.15">
      <c r="A7" s="12" t="s">
        <v>60</v>
      </c>
      <c r="B7" s="15">
        <v>1920</v>
      </c>
      <c r="C7" s="20">
        <f t="shared" si="0"/>
        <v>160</v>
      </c>
      <c r="D7" s="21">
        <v>140</v>
      </c>
      <c r="E7" s="21">
        <v>130</v>
      </c>
      <c r="F7" s="21">
        <v>190</v>
      </c>
      <c r="G7" s="21">
        <v>180</v>
      </c>
      <c r="H7" s="21">
        <v>180</v>
      </c>
      <c r="I7" s="21">
        <v>190</v>
      </c>
      <c r="J7" s="21">
        <v>120</v>
      </c>
      <c r="K7" s="21">
        <v>130</v>
      </c>
      <c r="L7" s="21">
        <v>180</v>
      </c>
      <c r="M7" s="21">
        <v>110</v>
      </c>
      <c r="N7" s="21">
        <v>200</v>
      </c>
      <c r="O7" s="21">
        <v>210</v>
      </c>
      <c r="P7" s="16">
        <f t="shared" si="1"/>
        <v>1960</v>
      </c>
      <c r="Q7" s="16">
        <f t="shared" si="2"/>
        <v>-40</v>
      </c>
    </row>
    <row r="8" spans="1:256" ht="13" customHeight="1" x14ac:dyDescent="0.15">
      <c r="A8" s="12" t="s">
        <v>61</v>
      </c>
      <c r="B8" s="15">
        <v>300</v>
      </c>
      <c r="C8" s="20">
        <f t="shared" si="0"/>
        <v>25</v>
      </c>
      <c r="D8" s="21"/>
      <c r="E8" s="21"/>
      <c r="F8" s="21"/>
      <c r="G8" s="21">
        <v>464</v>
      </c>
      <c r="H8" s="21"/>
      <c r="I8" s="21"/>
      <c r="J8" s="21"/>
      <c r="K8" s="21"/>
      <c r="L8" s="21"/>
      <c r="M8" s="21"/>
      <c r="N8" s="21"/>
      <c r="O8" s="21"/>
      <c r="P8" s="16">
        <f t="shared" si="1"/>
        <v>464</v>
      </c>
      <c r="Q8" s="16">
        <f t="shared" si="2"/>
        <v>-164</v>
      </c>
    </row>
    <row r="9" spans="1:256" ht="13" customHeight="1" x14ac:dyDescent="0.15">
      <c r="A9" s="12" t="s">
        <v>62</v>
      </c>
      <c r="B9" s="15">
        <v>335</v>
      </c>
      <c r="C9" s="26">
        <f t="shared" si="0"/>
        <v>27.916666666666668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6"/>
      <c r="Q9" s="16"/>
    </row>
    <row r="10" spans="1:256" ht="13" customHeight="1" x14ac:dyDescent="0.15">
      <c r="A10" s="12" t="s">
        <v>24</v>
      </c>
      <c r="B10" s="15">
        <v>7320</v>
      </c>
      <c r="C10" s="26">
        <f t="shared" si="0"/>
        <v>610</v>
      </c>
      <c r="D10" s="21"/>
      <c r="E10" s="21"/>
      <c r="F10" s="21">
        <v>355</v>
      </c>
      <c r="G10" s="21"/>
      <c r="H10" s="21"/>
      <c r="I10" s="21">
        <v>2322</v>
      </c>
      <c r="J10" s="21"/>
      <c r="K10" s="21"/>
      <c r="L10" s="21">
        <v>2322</v>
      </c>
      <c r="M10" s="21"/>
      <c r="N10" s="21"/>
      <c r="O10" s="21">
        <v>2321</v>
      </c>
      <c r="P10" s="16">
        <f t="shared" si="1"/>
        <v>7320</v>
      </c>
      <c r="Q10" s="16">
        <f t="shared" si="2"/>
        <v>0</v>
      </c>
    </row>
    <row r="11" spans="1:256" ht="13" customHeight="1" x14ac:dyDescent="0.15">
      <c r="A11" s="12" t="s">
        <v>25</v>
      </c>
      <c r="B11" s="15">
        <v>10080</v>
      </c>
      <c r="C11" s="26">
        <f t="shared" si="0"/>
        <v>840</v>
      </c>
      <c r="D11" s="21">
        <v>840</v>
      </c>
      <c r="E11" s="21">
        <v>840</v>
      </c>
      <c r="F11" s="21">
        <v>840</v>
      </c>
      <c r="G11" s="21">
        <v>840</v>
      </c>
      <c r="H11" s="21">
        <v>840</v>
      </c>
      <c r="I11" s="21">
        <v>840</v>
      </c>
      <c r="J11" s="21">
        <v>840</v>
      </c>
      <c r="K11" s="21">
        <v>840</v>
      </c>
      <c r="L11" s="21">
        <v>840</v>
      </c>
      <c r="M11" s="21">
        <v>840</v>
      </c>
      <c r="N11" s="21">
        <v>840</v>
      </c>
      <c r="O11" s="21">
        <v>840</v>
      </c>
      <c r="P11" s="16">
        <f t="shared" si="1"/>
        <v>10080</v>
      </c>
      <c r="Q11" s="16">
        <f t="shared" si="2"/>
        <v>0</v>
      </c>
    </row>
    <row r="12" spans="1:256" ht="13" customHeight="1" x14ac:dyDescent="0.15">
      <c r="A12" s="12" t="s">
        <v>26</v>
      </c>
      <c r="B12" s="15">
        <v>420</v>
      </c>
      <c r="C12" s="26">
        <f t="shared" si="0"/>
        <v>35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v>420</v>
      </c>
      <c r="O12" s="21"/>
      <c r="P12" s="16">
        <f t="shared" ref="P12:P34" si="3">SUM(D12:O12)</f>
        <v>420</v>
      </c>
      <c r="Q12" s="16">
        <f t="shared" si="2"/>
        <v>0</v>
      </c>
    </row>
    <row r="13" spans="1:256" ht="13" customHeight="1" x14ac:dyDescent="0.15">
      <c r="A13" s="12" t="s">
        <v>27</v>
      </c>
      <c r="B13" s="15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6">
        <f t="shared" si="3"/>
        <v>0</v>
      </c>
      <c r="Q13" s="16">
        <f t="shared" si="2"/>
        <v>0</v>
      </c>
    </row>
    <row r="14" spans="1:256" ht="13" customHeight="1" x14ac:dyDescent="0.15">
      <c r="A14" s="12" t="s">
        <v>28</v>
      </c>
      <c r="B14" s="15">
        <v>2040</v>
      </c>
      <c r="C14" s="26">
        <f>B14/12</f>
        <v>170</v>
      </c>
      <c r="D14" s="21">
        <v>130</v>
      </c>
      <c r="E14" s="21">
        <v>190</v>
      </c>
      <c r="F14" s="21">
        <v>130</v>
      </c>
      <c r="G14" s="21">
        <v>180</v>
      </c>
      <c r="H14" s="21">
        <v>130</v>
      </c>
      <c r="I14" s="21">
        <v>180</v>
      </c>
      <c r="J14" s="21">
        <v>240</v>
      </c>
      <c r="K14" s="21">
        <v>220</v>
      </c>
      <c r="L14" s="21">
        <v>130</v>
      </c>
      <c r="M14" s="21">
        <v>230</v>
      </c>
      <c r="N14" s="21">
        <v>130</v>
      </c>
      <c r="O14" s="21">
        <v>130</v>
      </c>
      <c r="P14" s="16">
        <f t="shared" si="3"/>
        <v>2020</v>
      </c>
      <c r="Q14" s="16">
        <f t="shared" si="2"/>
        <v>20</v>
      </c>
    </row>
    <row r="15" spans="1:256" ht="13" customHeight="1" x14ac:dyDescent="0.15">
      <c r="A15" s="12" t="s">
        <v>29</v>
      </c>
      <c r="B15" s="1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6">
        <f t="shared" si="3"/>
        <v>0</v>
      </c>
      <c r="Q15" s="16">
        <f t="shared" si="2"/>
        <v>0</v>
      </c>
    </row>
    <row r="16" spans="1:256" ht="13" customHeight="1" x14ac:dyDescent="0.15">
      <c r="A16" s="12" t="s">
        <v>30</v>
      </c>
      <c r="B16" s="15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6">
        <f t="shared" si="3"/>
        <v>0</v>
      </c>
      <c r="Q16" s="16">
        <f t="shared" si="2"/>
        <v>0</v>
      </c>
    </row>
    <row r="17" spans="1:17" ht="13" customHeight="1" x14ac:dyDescent="0.15">
      <c r="A17" s="12" t="s">
        <v>31</v>
      </c>
      <c r="B17" s="15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6">
        <f t="shared" si="3"/>
        <v>0</v>
      </c>
      <c r="Q17" s="16">
        <f t="shared" si="2"/>
        <v>0</v>
      </c>
    </row>
    <row r="18" spans="1:17" ht="13" customHeight="1" x14ac:dyDescent="0.15">
      <c r="A18" s="12" t="s">
        <v>32</v>
      </c>
      <c r="B18" s="15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6">
        <f t="shared" si="3"/>
        <v>0</v>
      </c>
      <c r="Q18" s="16">
        <f t="shared" si="2"/>
        <v>0</v>
      </c>
    </row>
    <row r="19" spans="1:17" ht="13" customHeight="1" x14ac:dyDescent="0.15">
      <c r="A19" s="12" t="s">
        <v>33</v>
      </c>
      <c r="B19" s="15">
        <v>288</v>
      </c>
      <c r="C19" s="26">
        <f>B19/12</f>
        <v>24</v>
      </c>
      <c r="D19" s="21"/>
      <c r="E19" s="21"/>
      <c r="F19" s="21"/>
      <c r="G19" s="21"/>
      <c r="H19" s="21">
        <v>288</v>
      </c>
      <c r="I19" s="21"/>
      <c r="J19" s="21"/>
      <c r="K19" s="21"/>
      <c r="L19" s="21"/>
      <c r="M19" s="21"/>
      <c r="N19" s="21"/>
      <c r="O19" s="21"/>
      <c r="P19" s="16">
        <f t="shared" si="3"/>
        <v>288</v>
      </c>
      <c r="Q19" s="16">
        <f t="shared" si="2"/>
        <v>0</v>
      </c>
    </row>
    <row r="20" spans="1:17" ht="13" customHeight="1" x14ac:dyDescent="0.15">
      <c r="A20" s="23" t="s">
        <v>5</v>
      </c>
      <c r="B20" s="15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6">
        <f t="shared" si="3"/>
        <v>0</v>
      </c>
      <c r="Q20" s="16">
        <f t="shared" si="2"/>
        <v>0</v>
      </c>
    </row>
    <row r="21" spans="1:17" ht="13" customHeight="1" x14ac:dyDescent="0.15">
      <c r="A21" s="23" t="s">
        <v>34</v>
      </c>
      <c r="B21" s="15">
        <v>600</v>
      </c>
      <c r="C21" s="26">
        <f>B21/12</f>
        <v>50</v>
      </c>
      <c r="D21" s="21">
        <v>65</v>
      </c>
      <c r="E21" s="21"/>
      <c r="F21" s="21"/>
      <c r="G21" s="21">
        <v>90</v>
      </c>
      <c r="H21" s="21"/>
      <c r="I21" s="21"/>
      <c r="J21" s="21"/>
      <c r="K21" s="21">
        <v>20</v>
      </c>
      <c r="L21" s="21"/>
      <c r="M21" s="21"/>
      <c r="N21" s="21"/>
      <c r="O21" s="21">
        <v>90</v>
      </c>
      <c r="P21" s="16">
        <f t="shared" si="3"/>
        <v>265</v>
      </c>
      <c r="Q21" s="16">
        <f t="shared" si="2"/>
        <v>335</v>
      </c>
    </row>
    <row r="22" spans="1:17" ht="13" customHeight="1" x14ac:dyDescent="0.15">
      <c r="A22" s="12" t="s">
        <v>35</v>
      </c>
      <c r="B22" s="15">
        <v>540</v>
      </c>
      <c r="C22" s="26">
        <f>B22/12</f>
        <v>45</v>
      </c>
      <c r="D22" s="21"/>
      <c r="E22" s="21"/>
      <c r="F22" s="21">
        <v>120</v>
      </c>
      <c r="G22" s="21"/>
      <c r="H22" s="21"/>
      <c r="I22" s="21">
        <v>120</v>
      </c>
      <c r="J22" s="21"/>
      <c r="K22" s="21"/>
      <c r="L22" s="21">
        <v>180</v>
      </c>
      <c r="M22" s="21"/>
      <c r="N22" s="21"/>
      <c r="O22" s="21">
        <v>120</v>
      </c>
      <c r="P22" s="16">
        <f t="shared" si="3"/>
        <v>540</v>
      </c>
      <c r="Q22" s="16">
        <f t="shared" si="2"/>
        <v>0</v>
      </c>
    </row>
    <row r="23" spans="1:17" ht="13" customHeight="1" x14ac:dyDescent="0.15">
      <c r="A23" s="12" t="s">
        <v>3</v>
      </c>
      <c r="B23" s="15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>
        <f t="shared" si="3"/>
        <v>0</v>
      </c>
      <c r="Q23" s="16">
        <f t="shared" si="2"/>
        <v>0</v>
      </c>
    </row>
    <row r="24" spans="1:17" ht="13" customHeight="1" x14ac:dyDescent="0.15">
      <c r="A24" s="12" t="s">
        <v>36</v>
      </c>
      <c r="B24" s="15">
        <v>13200</v>
      </c>
      <c r="C24" s="26">
        <f t="shared" ref="C24:C34" si="4">B24/12</f>
        <v>1100</v>
      </c>
      <c r="D24" s="21">
        <v>980</v>
      </c>
      <c r="E24" s="21">
        <v>1020</v>
      </c>
      <c r="F24" s="21">
        <v>880</v>
      </c>
      <c r="G24" s="21">
        <v>1300</v>
      </c>
      <c r="H24" s="21">
        <v>1300</v>
      </c>
      <c r="I24" s="21">
        <v>1150</v>
      </c>
      <c r="J24" s="21">
        <v>600</v>
      </c>
      <c r="K24" s="21">
        <v>790</v>
      </c>
      <c r="L24" s="21">
        <v>1100</v>
      </c>
      <c r="M24" s="21">
        <v>1010</v>
      </c>
      <c r="N24" s="21">
        <v>1180</v>
      </c>
      <c r="O24" s="21">
        <v>1680</v>
      </c>
      <c r="P24" s="16">
        <f t="shared" si="3"/>
        <v>12990</v>
      </c>
      <c r="Q24" s="16">
        <f t="shared" si="2"/>
        <v>210</v>
      </c>
    </row>
    <row r="25" spans="1:17" ht="13" customHeight="1" x14ac:dyDescent="0.15">
      <c r="A25" s="23" t="s">
        <v>37</v>
      </c>
      <c r="B25" s="15"/>
      <c r="C25" s="2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6">
        <f t="shared" si="3"/>
        <v>0</v>
      </c>
      <c r="Q25" s="16">
        <f t="shared" si="2"/>
        <v>0</v>
      </c>
    </row>
    <row r="26" spans="1:17" ht="13" customHeight="1" x14ac:dyDescent="0.15">
      <c r="A26" s="12" t="s">
        <v>57</v>
      </c>
      <c r="B26" s="15">
        <v>360</v>
      </c>
      <c r="C26" s="26">
        <f t="shared" si="4"/>
        <v>30</v>
      </c>
      <c r="D26" s="21"/>
      <c r="E26" s="21">
        <v>45</v>
      </c>
      <c r="F26" s="21"/>
      <c r="G26" s="21">
        <v>85</v>
      </c>
      <c r="H26" s="21"/>
      <c r="I26" s="21">
        <v>45</v>
      </c>
      <c r="J26" s="21"/>
      <c r="K26" s="21">
        <v>45</v>
      </c>
      <c r="L26" s="21"/>
      <c r="M26" s="21">
        <v>65</v>
      </c>
      <c r="N26" s="21"/>
      <c r="O26" s="21">
        <v>45</v>
      </c>
      <c r="P26" s="16">
        <f t="shared" si="3"/>
        <v>330</v>
      </c>
      <c r="Q26" s="16">
        <f t="shared" si="2"/>
        <v>30</v>
      </c>
    </row>
    <row r="27" spans="1:17" ht="13" customHeight="1" x14ac:dyDescent="0.15">
      <c r="A27" s="12" t="s">
        <v>58</v>
      </c>
      <c r="B27" s="15">
        <v>2400</v>
      </c>
      <c r="C27" s="26">
        <f t="shared" si="4"/>
        <v>200</v>
      </c>
      <c r="D27" s="21">
        <v>170</v>
      </c>
      <c r="E27" s="21">
        <v>100</v>
      </c>
      <c r="F27" s="21">
        <v>150</v>
      </c>
      <c r="G27" s="21">
        <v>280</v>
      </c>
      <c r="H27" s="21">
        <v>170</v>
      </c>
      <c r="I27" s="21">
        <v>190</v>
      </c>
      <c r="J27" s="21">
        <v>135</v>
      </c>
      <c r="K27" s="21">
        <v>165</v>
      </c>
      <c r="L27" s="21">
        <v>310</v>
      </c>
      <c r="M27" s="21">
        <v>260</v>
      </c>
      <c r="N27" s="21">
        <v>205</v>
      </c>
      <c r="O27" s="21">
        <v>280</v>
      </c>
      <c r="P27" s="16">
        <f t="shared" si="3"/>
        <v>2415</v>
      </c>
      <c r="Q27" s="16">
        <f t="shared" si="2"/>
        <v>-15</v>
      </c>
    </row>
    <row r="28" spans="1:17" ht="13" customHeight="1" x14ac:dyDescent="0.15">
      <c r="A28" s="23" t="s">
        <v>59</v>
      </c>
      <c r="B28" s="15">
        <v>2400</v>
      </c>
      <c r="C28" s="26">
        <f t="shared" si="4"/>
        <v>200</v>
      </c>
      <c r="D28" s="21">
        <v>150</v>
      </c>
      <c r="E28" s="21">
        <v>120</v>
      </c>
      <c r="F28" s="21">
        <v>200</v>
      </c>
      <c r="G28" s="21">
        <v>210</v>
      </c>
      <c r="H28" s="21">
        <v>300</v>
      </c>
      <c r="I28" s="21">
        <v>140</v>
      </c>
      <c r="J28" s="21">
        <v>200</v>
      </c>
      <c r="K28" s="21">
        <v>190</v>
      </c>
      <c r="L28" s="21">
        <v>180</v>
      </c>
      <c r="M28" s="21">
        <v>270</v>
      </c>
      <c r="N28" s="21">
        <v>265</v>
      </c>
      <c r="O28" s="21">
        <v>290</v>
      </c>
      <c r="P28" s="16">
        <f t="shared" si="3"/>
        <v>2515</v>
      </c>
      <c r="Q28" s="16">
        <f t="shared" si="2"/>
        <v>-115</v>
      </c>
    </row>
    <row r="29" spans="1:17" ht="13" customHeight="1" x14ac:dyDescent="0.15">
      <c r="A29" s="12" t="s">
        <v>38</v>
      </c>
      <c r="B29" s="15">
        <v>960</v>
      </c>
      <c r="C29" s="26">
        <f t="shared" si="4"/>
        <v>80</v>
      </c>
      <c r="D29" s="21">
        <v>90</v>
      </c>
      <c r="E29" s="21">
        <v>15</v>
      </c>
      <c r="F29" s="21">
        <v>15</v>
      </c>
      <c r="G29" s="21">
        <v>35</v>
      </c>
      <c r="H29" s="21">
        <v>190</v>
      </c>
      <c r="I29" s="21">
        <v>70</v>
      </c>
      <c r="J29" s="21">
        <v>85</v>
      </c>
      <c r="K29" s="21">
        <v>90</v>
      </c>
      <c r="L29" s="21">
        <v>15</v>
      </c>
      <c r="M29" s="21">
        <v>160</v>
      </c>
      <c r="N29" s="21">
        <v>40</v>
      </c>
      <c r="O29" s="21">
        <v>75</v>
      </c>
      <c r="P29" s="16">
        <f t="shared" si="3"/>
        <v>880</v>
      </c>
      <c r="Q29" s="16">
        <f t="shared" si="2"/>
        <v>80</v>
      </c>
    </row>
    <row r="30" spans="1:17" ht="13" customHeight="1" x14ac:dyDescent="0.15">
      <c r="A30" s="12" t="s">
        <v>39</v>
      </c>
      <c r="B30" s="15">
        <v>1680</v>
      </c>
      <c r="C30" s="26">
        <f t="shared" si="4"/>
        <v>140</v>
      </c>
      <c r="D30" s="21"/>
      <c r="E30" s="21"/>
      <c r="F30" s="21">
        <v>145</v>
      </c>
      <c r="G30" s="21"/>
      <c r="H30" s="21">
        <v>170</v>
      </c>
      <c r="I30" s="21"/>
      <c r="J30" s="21"/>
      <c r="K30" s="21">
        <v>280</v>
      </c>
      <c r="L30" s="21">
        <v>145</v>
      </c>
      <c r="M30" s="21"/>
      <c r="N30" s="21">
        <v>220</v>
      </c>
      <c r="O30" s="21"/>
      <c r="P30" s="16">
        <f t="shared" si="3"/>
        <v>960</v>
      </c>
      <c r="Q30" s="16">
        <f t="shared" si="2"/>
        <v>720</v>
      </c>
    </row>
    <row r="31" spans="1:17" ht="13" customHeight="1" x14ac:dyDescent="0.15">
      <c r="A31" s="12" t="s">
        <v>40</v>
      </c>
      <c r="B31" s="15">
        <v>480</v>
      </c>
      <c r="C31" s="26">
        <f t="shared" si="4"/>
        <v>40</v>
      </c>
      <c r="D31" s="21"/>
      <c r="E31" s="21"/>
      <c r="F31" s="21"/>
      <c r="G31" s="21">
        <v>60</v>
      </c>
      <c r="H31" s="21"/>
      <c r="I31" s="21"/>
      <c r="J31" s="21">
        <v>120</v>
      </c>
      <c r="K31" s="21"/>
      <c r="L31" s="21"/>
      <c r="M31" s="21">
        <v>75</v>
      </c>
      <c r="N31" s="21"/>
      <c r="O31" s="21">
        <v>420</v>
      </c>
      <c r="P31" s="16">
        <f t="shared" si="3"/>
        <v>675</v>
      </c>
      <c r="Q31" s="16">
        <f t="shared" si="2"/>
        <v>-195</v>
      </c>
    </row>
    <row r="32" spans="1:17" ht="13" customHeight="1" x14ac:dyDescent="0.15">
      <c r="A32" s="12" t="s">
        <v>41</v>
      </c>
      <c r="B32" s="15">
        <v>720</v>
      </c>
      <c r="C32" s="26">
        <f t="shared" si="4"/>
        <v>60</v>
      </c>
      <c r="D32" s="21"/>
      <c r="E32" s="21"/>
      <c r="F32" s="21"/>
      <c r="G32" s="21"/>
      <c r="H32" s="21"/>
      <c r="I32" s="21">
        <v>40</v>
      </c>
      <c r="J32" s="21"/>
      <c r="K32" s="21">
        <v>280</v>
      </c>
      <c r="L32" s="21"/>
      <c r="M32" s="21">
        <v>300</v>
      </c>
      <c r="N32" s="21"/>
      <c r="O32" s="21"/>
      <c r="P32" s="16">
        <f t="shared" si="3"/>
        <v>620</v>
      </c>
      <c r="Q32" s="16">
        <f t="shared" si="2"/>
        <v>100</v>
      </c>
    </row>
    <row r="33" spans="1:256" ht="13" customHeight="1" x14ac:dyDescent="0.15">
      <c r="A33" s="12" t="s">
        <v>42</v>
      </c>
      <c r="B33" s="15">
        <v>1200</v>
      </c>
      <c r="C33" s="26">
        <f t="shared" si="4"/>
        <v>100</v>
      </c>
      <c r="D33" s="21">
        <v>630</v>
      </c>
      <c r="E33" s="21"/>
      <c r="F33" s="21"/>
      <c r="G33" s="21">
        <v>420</v>
      </c>
      <c r="H33" s="21"/>
      <c r="I33" s="21"/>
      <c r="J33" s="21"/>
      <c r="K33" s="21"/>
      <c r="L33" s="21">
        <v>115</v>
      </c>
      <c r="M33" s="21"/>
      <c r="N33" s="21">
        <v>80</v>
      </c>
      <c r="O33" s="21"/>
      <c r="P33" s="16">
        <f t="shared" si="3"/>
        <v>1245</v>
      </c>
      <c r="Q33" s="16">
        <f t="shared" si="2"/>
        <v>-45</v>
      </c>
    </row>
    <row r="34" spans="1:256" ht="13" customHeight="1" x14ac:dyDescent="0.15">
      <c r="A34" s="12"/>
      <c r="B34" s="15">
        <v>1800</v>
      </c>
      <c r="C34" s="26">
        <f t="shared" si="4"/>
        <v>150</v>
      </c>
      <c r="D34" s="21"/>
      <c r="E34" s="21">
        <v>370</v>
      </c>
      <c r="F34" s="21"/>
      <c r="G34" s="21"/>
      <c r="H34" s="21"/>
      <c r="I34" s="21"/>
      <c r="J34" s="21">
        <v>1200</v>
      </c>
      <c r="K34" s="21"/>
      <c r="L34" s="21"/>
      <c r="M34" s="21">
        <v>940</v>
      </c>
      <c r="N34" s="21"/>
      <c r="O34" s="21"/>
      <c r="P34" s="16">
        <f t="shared" si="3"/>
        <v>2510</v>
      </c>
      <c r="Q34" s="16">
        <f t="shared" si="2"/>
        <v>-710</v>
      </c>
    </row>
    <row r="35" spans="1:256" ht="13" customHeight="1" x14ac:dyDescent="0.15">
      <c r="A35" s="12"/>
      <c r="B35" s="15" t="str">
        <f>IF($C35&lt;&gt;"",$C35*12,"")</f>
        <v/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5" t="str">
        <f>IF(SUM(B35:O35)=0,"",SUM(D35:O35))</f>
        <v/>
      </c>
      <c r="Q35" s="16" t="str">
        <f t="shared" si="2"/>
        <v/>
      </c>
    </row>
    <row r="36" spans="1:256" s="4" customFormat="1" ht="13" customHeight="1" x14ac:dyDescent="0.15">
      <c r="A36" s="12" t="s">
        <v>43</v>
      </c>
      <c r="B36" s="15">
        <f>IF(SUM(B4:B35)=0,"",SUM(B4:B35))</f>
        <v>64763</v>
      </c>
      <c r="C36" s="16">
        <f>IF(SUM(C4:C35)=0,"",SUM(C4:C35))</f>
        <v>5396.916666666667</v>
      </c>
      <c r="D36" s="16">
        <f>SUM(D5:D35)</f>
        <v>4445</v>
      </c>
      <c r="E36" s="15">
        <f t="shared" ref="E36:Q36" si="5">IF(SUM(E4:E35)=0,"",SUM(E4:E35))</f>
        <v>4080</v>
      </c>
      <c r="F36" s="15">
        <f t="shared" si="5"/>
        <v>4275</v>
      </c>
      <c r="G36" s="15">
        <f t="shared" si="5"/>
        <v>5814</v>
      </c>
      <c r="H36" s="15">
        <f t="shared" si="5"/>
        <v>4818</v>
      </c>
      <c r="I36" s="15">
        <f t="shared" si="5"/>
        <v>6537</v>
      </c>
      <c r="J36" s="15">
        <f t="shared" si="5"/>
        <v>4790</v>
      </c>
      <c r="K36" s="15">
        <f t="shared" si="5"/>
        <v>4300</v>
      </c>
      <c r="L36" s="15">
        <f t="shared" si="5"/>
        <v>6767</v>
      </c>
      <c r="M36" s="15">
        <f t="shared" si="5"/>
        <v>5830</v>
      </c>
      <c r="N36" s="15">
        <f t="shared" si="5"/>
        <v>4830</v>
      </c>
      <c r="O36" s="15">
        <f t="shared" si="5"/>
        <v>7751</v>
      </c>
      <c r="P36" s="16">
        <f>SUM(P5:P35)</f>
        <v>64237</v>
      </c>
      <c r="Q36" s="16">
        <f t="shared" si="5"/>
        <v>191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8.25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7"/>
    </row>
    <row r="38" spans="1:256" ht="13" customHeight="1" x14ac:dyDescent="0.15">
      <c r="A38" s="12" t="s">
        <v>44</v>
      </c>
      <c r="B38" s="13" t="s">
        <v>0</v>
      </c>
      <c r="C38" s="13" t="s">
        <v>0</v>
      </c>
      <c r="D38" s="13" t="s">
        <v>47</v>
      </c>
      <c r="E38" s="13" t="s">
        <v>11</v>
      </c>
      <c r="F38" s="13" t="s">
        <v>12</v>
      </c>
      <c r="G38" s="13" t="s">
        <v>13</v>
      </c>
      <c r="H38" s="13" t="s">
        <v>1</v>
      </c>
      <c r="I38" s="13" t="s">
        <v>14</v>
      </c>
      <c r="J38" s="13" t="s">
        <v>15</v>
      </c>
      <c r="K38" s="13" t="s">
        <v>16</v>
      </c>
      <c r="L38" s="13" t="s">
        <v>48</v>
      </c>
      <c r="M38" s="13" t="s">
        <v>18</v>
      </c>
      <c r="N38" s="13" t="s">
        <v>19</v>
      </c>
      <c r="O38" s="13" t="s">
        <v>20</v>
      </c>
      <c r="P38" s="13" t="s">
        <v>2</v>
      </c>
      <c r="Q38" s="14" t="s">
        <v>53</v>
      </c>
    </row>
    <row r="39" spans="1:256" ht="13" customHeight="1" x14ac:dyDescent="0.15">
      <c r="A39" s="12"/>
      <c r="B39" s="13" t="s">
        <v>51</v>
      </c>
      <c r="C39" s="13" t="s">
        <v>50</v>
      </c>
      <c r="D39" s="18" t="s">
        <v>4</v>
      </c>
      <c r="E39" s="18" t="s">
        <v>4</v>
      </c>
      <c r="F39" s="18" t="s">
        <v>4</v>
      </c>
      <c r="G39" s="18" t="s">
        <v>4</v>
      </c>
      <c r="H39" s="18" t="s">
        <v>4</v>
      </c>
      <c r="I39" s="18" t="s">
        <v>4</v>
      </c>
      <c r="J39" s="18" t="s">
        <v>4</v>
      </c>
      <c r="K39" s="18" t="s">
        <v>4</v>
      </c>
      <c r="L39" s="18" t="s">
        <v>4</v>
      </c>
      <c r="M39" s="18" t="s">
        <v>4</v>
      </c>
      <c r="N39" s="18" t="s">
        <v>4</v>
      </c>
      <c r="O39" s="18" t="s">
        <v>4</v>
      </c>
      <c r="P39" s="13"/>
      <c r="Q39" s="14" t="s">
        <v>0</v>
      </c>
    </row>
    <row r="40" spans="1:256" ht="13" customHeight="1" x14ac:dyDescent="0.15">
      <c r="A40" s="12" t="s">
        <v>54</v>
      </c>
      <c r="B40" s="15">
        <v>62400</v>
      </c>
      <c r="C40" s="20">
        <v>5200</v>
      </c>
      <c r="D40" s="22">
        <v>5200</v>
      </c>
      <c r="E40" s="22">
        <v>5200</v>
      </c>
      <c r="F40" s="22">
        <v>5200</v>
      </c>
      <c r="G40" s="22">
        <v>5200</v>
      </c>
      <c r="H40" s="22">
        <v>5200</v>
      </c>
      <c r="I40" s="22">
        <v>5200</v>
      </c>
      <c r="J40" s="22">
        <v>5200</v>
      </c>
      <c r="K40" s="22">
        <v>5200</v>
      </c>
      <c r="L40" s="22">
        <v>5200</v>
      </c>
      <c r="M40" s="22">
        <v>5200</v>
      </c>
      <c r="N40" s="22">
        <v>5200</v>
      </c>
      <c r="O40" s="22">
        <v>5200</v>
      </c>
      <c r="P40" s="15">
        <f>SUM(D40:O40)</f>
        <v>62400</v>
      </c>
      <c r="Q40" s="16">
        <f>SUM(B40-P40)</f>
        <v>0</v>
      </c>
    </row>
    <row r="41" spans="1:256" ht="13" customHeight="1" x14ac:dyDescent="0.15">
      <c r="A41" s="12" t="s">
        <v>55</v>
      </c>
      <c r="B41" s="15"/>
      <c r="C41" s="20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5">
        <f>SUM(D41:O41)</f>
        <v>0</v>
      </c>
      <c r="Q41" s="16">
        <f>SUM(B41-P41)</f>
        <v>0</v>
      </c>
    </row>
    <row r="42" spans="1:256" ht="13" customHeight="1" x14ac:dyDescent="0.15">
      <c r="A42" s="12" t="s">
        <v>56</v>
      </c>
      <c r="B42" s="15"/>
      <c r="C42" s="20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5">
        <f>SUM(D42:O42)</f>
        <v>0</v>
      </c>
      <c r="Q42" s="16">
        <f>SUM(B42-P42)</f>
        <v>0</v>
      </c>
    </row>
    <row r="43" spans="1:256" ht="8.25" customHeight="1" x14ac:dyDescent="0.15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7"/>
    </row>
    <row r="44" spans="1:256" ht="13" customHeight="1" x14ac:dyDescent="0.15">
      <c r="A44" s="12" t="s">
        <v>45</v>
      </c>
      <c r="B44" s="15">
        <f>SUM(B40:B43)</f>
        <v>62400</v>
      </c>
      <c r="C44" s="15">
        <f>SUM(C40:C43)</f>
        <v>5200</v>
      </c>
      <c r="D44" s="15">
        <f t="shared" ref="D44:O44" si="6">SUM(D40:D43)</f>
        <v>5200</v>
      </c>
      <c r="E44" s="15">
        <f t="shared" si="6"/>
        <v>5200</v>
      </c>
      <c r="F44" s="15">
        <f t="shared" si="6"/>
        <v>5200</v>
      </c>
      <c r="G44" s="15">
        <f t="shared" si="6"/>
        <v>5200</v>
      </c>
      <c r="H44" s="15">
        <f t="shared" si="6"/>
        <v>5200</v>
      </c>
      <c r="I44" s="15">
        <f t="shared" si="6"/>
        <v>5200</v>
      </c>
      <c r="J44" s="15">
        <f t="shared" si="6"/>
        <v>5200</v>
      </c>
      <c r="K44" s="15">
        <f t="shared" si="6"/>
        <v>5200</v>
      </c>
      <c r="L44" s="15">
        <f t="shared" si="6"/>
        <v>5200</v>
      </c>
      <c r="M44" s="15">
        <f t="shared" si="6"/>
        <v>5200</v>
      </c>
      <c r="N44" s="15">
        <f t="shared" si="6"/>
        <v>5200</v>
      </c>
      <c r="O44" s="15">
        <f t="shared" si="6"/>
        <v>5200</v>
      </c>
      <c r="P44" s="15">
        <f>IF(SUM(B44:O44)=0,"",SUM(D44:O44))</f>
        <v>62400</v>
      </c>
      <c r="Q44" s="16">
        <f>SUM(B44-P44)</f>
        <v>0</v>
      </c>
    </row>
    <row r="45" spans="1:256" ht="8.2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7"/>
    </row>
    <row r="46" spans="1:256" ht="13" customHeight="1" x14ac:dyDescent="0.15">
      <c r="A46" s="12" t="s">
        <v>46</v>
      </c>
      <c r="B46" s="15">
        <f>IFERROR(SUM(B44-B36),B44)</f>
        <v>-2363</v>
      </c>
      <c r="C46" s="15">
        <f>IF(C36="",C44,SUM(C44-C36))</f>
        <v>-196.91666666666697</v>
      </c>
      <c r="D46" s="15">
        <f>D44-D36</f>
        <v>755</v>
      </c>
      <c r="E46" s="16">
        <f>E44-SUM(E5:E35)</f>
        <v>1120</v>
      </c>
      <c r="F46" s="16">
        <f t="shared" ref="F46:O46" si="7">SUM(F44-F5-F6-F7-F8-F10-F11-F12-F13-F14-F15-F16-F17-F18-F19-F20-F21-F22-F23-F24-F25-F26-F27-F28-F29-F30-F31-F32-F33-F34-F35)</f>
        <v>925</v>
      </c>
      <c r="G46" s="16">
        <f t="shared" si="7"/>
        <v>-614</v>
      </c>
      <c r="H46" s="16">
        <f t="shared" si="7"/>
        <v>382</v>
      </c>
      <c r="I46" s="16">
        <f t="shared" si="7"/>
        <v>-1337</v>
      </c>
      <c r="J46" s="16">
        <f t="shared" si="7"/>
        <v>410</v>
      </c>
      <c r="K46" s="16">
        <f t="shared" si="7"/>
        <v>900</v>
      </c>
      <c r="L46" s="16">
        <f t="shared" si="7"/>
        <v>-1567</v>
      </c>
      <c r="M46" s="16">
        <f t="shared" si="7"/>
        <v>-630</v>
      </c>
      <c r="N46" s="16">
        <f t="shared" si="7"/>
        <v>370</v>
      </c>
      <c r="O46" s="16">
        <f t="shared" si="7"/>
        <v>-2551</v>
      </c>
      <c r="P46" s="15">
        <f>IF(SUM(B46:O46)=0,"",SUM(D46:O46))</f>
        <v>-1837</v>
      </c>
      <c r="Q46" s="16">
        <f>SUM(B46-P46)</f>
        <v>-526</v>
      </c>
    </row>
    <row r="47" spans="1:256" ht="12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9"/>
    </row>
  </sheetData>
  <protectedRanges>
    <protectedRange sqref="C40:O42" name="Bereich2"/>
    <protectedRange sqref="C5:O35" name="Bereich1"/>
  </protectedRanges>
  <mergeCells count="3">
    <mergeCell ref="L1:M1"/>
    <mergeCell ref="A1:E1"/>
    <mergeCell ref="F1:I1"/>
  </mergeCells>
  <phoneticPr fontId="0" type="noConversion"/>
  <printOptions horizontalCentered="1"/>
  <pageMargins left="0.2" right="0.2" top="1.42" bottom="0" header="0.16" footer="0"/>
  <pageSetup paperSize="9" scale="82" orientation="landscape" horizontalDpi="300" verticalDpi="300"/>
  <headerFooter alignWithMargins="0">
    <oddHeader>&amp;R&amp;K000000&amp;G</oddHeader>
    <oddFooter>&amp;C&amp;K000000_x000D__x000D_</oddFooter>
  </headerFooter>
  <rowBreaks count="1" manualBreakCount="1">
    <brk id="36" max="16383" man="1"/>
  </rowBreaks>
  <legacy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Einnahmen-Ausgaben</vt:lpstr>
      <vt:lpstr>'Einnahmen-Ausgaben'!Druckbereich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Goeldis</dc:creator>
  <cp:lastModifiedBy>Leona Müller S Glarus</cp:lastModifiedBy>
  <cp:lastPrinted>2019-05-07T13:03:49Z</cp:lastPrinted>
  <dcterms:created xsi:type="dcterms:W3CDTF">2003-09-30T08:25:11Z</dcterms:created>
  <dcterms:modified xsi:type="dcterms:W3CDTF">2024-03-05T13:48:26Z</dcterms:modified>
</cp:coreProperties>
</file>